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-year T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&quot;US$&quot;#,##0"/>
  </numFmts>
  <fonts count="10">
    <font>
      <name val="Calibri"/>
      <family val="2"/>
      <color theme="1"/>
      <sz val="11"/>
      <scheme val="minor"/>
    </font>
    <font>
      <b val="1"/>
      <color rgb="000F1E33"/>
      <sz val="16"/>
    </font>
    <font>
      <i val="1"/>
      <color rgb="007A8B9C"/>
      <sz val="10"/>
    </font>
    <font>
      <b val="1"/>
      <color rgb="002554D6"/>
    </font>
    <font>
      <color rgb="000F1E33"/>
    </font>
    <font>
      <b val="1"/>
      <color rgb="000F1E33"/>
    </font>
    <font>
      <b val="1"/>
      <color rgb="00FFFFFF"/>
    </font>
    <font>
      <b val="1"/>
      <color rgb="002554D6"/>
      <sz val="10"/>
    </font>
    <font>
      <color rgb="000F1E33"/>
      <sz val="10"/>
    </font>
    <font>
      <b val="1"/>
      <color rgb="000F1E33"/>
      <sz val="10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6ECFB"/>
      </patternFill>
    </fill>
    <fill>
      <patternFill patternType="solid">
        <fgColor rgb="000F1E33"/>
      </patternFill>
    </fill>
  </fills>
  <borders count="2">
    <border>
      <left/>
      <right/>
      <top/>
      <bottom/>
      <diagonal/>
    </border>
    <border>
      <left style="thin">
        <color rgb="00D5DDEA"/>
      </left>
      <right style="thin">
        <color rgb="00D5DDEA"/>
      </right>
      <top style="thin">
        <color rgb="00D5DDEA"/>
      </top>
      <bottom style="thin">
        <color rgb="00D5DDE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" fontId="5" fillId="2" borderId="1" pivotButton="0" quotePrefix="0" xfId="0"/>
    <xf numFmtId="164" fontId="5" fillId="2" borderId="1" pivotButton="0" quotePrefix="0" xfId="0"/>
    <xf numFmtId="9" fontId="5" fillId="2" borderId="1" pivotButton="0" quotePrefix="0" xfId="0"/>
    <xf numFmtId="2" fontId="5" fillId="2" borderId="1" pivotButton="0" quotePrefix="0" xfId="0"/>
    <xf numFmtId="0" fontId="5" fillId="3" borderId="1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0" fontId="6" fillId="4" borderId="1" pivotButton="0" quotePrefix="0" xfId="0"/>
    <xf numFmtId="164" fontId="6" fillId="4" borderId="1" pivotButton="0" quotePrefix="0" xfId="0"/>
    <xf numFmtId="0" fontId="5" fillId="0" borderId="0" pivotButton="0" quotePrefix="0" xfId="0"/>
    <xf numFmtId="165" fontId="5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22" customWidth="1" min="3" max="3"/>
    <col width="22" customWidth="1" min="4" max="4"/>
    <col width="22" customWidth="1" min="5" max="5"/>
    <col width="4" customWidth="1" min="6" max="6"/>
  </cols>
  <sheetData>
    <row r="1">
      <c r="A1" s="1" t="inlineStr">
        <is>
          <t>StandScale — 5-year software cost of ownership</t>
        </is>
      </c>
    </row>
    <row r="2">
      <c r="A2" s="2" t="inlineStr">
        <is>
          <t>Change the yellow cells to your own numbers. Everything else recalculates.</t>
        </is>
      </c>
    </row>
    <row r="4">
      <c r="A4" s="3" t="inlineStr">
        <is>
          <t>Your numbers</t>
        </is>
      </c>
    </row>
    <row r="5">
      <c r="A5" s="4" t="inlineStr">
        <is>
          <t>Team members using software today</t>
        </is>
      </c>
      <c r="B5" s="5" t="n">
        <v>25</v>
      </c>
    </row>
    <row r="6">
      <c r="A6" s="4" t="inlineStr">
        <is>
          <t>Per-user licence fee per month (current or quoted software)</t>
        </is>
      </c>
      <c r="B6" s="6" t="n">
        <v>1500</v>
      </c>
    </row>
    <row r="7">
      <c r="A7" s="4" t="inlineStr">
        <is>
          <t>Team growth per year</t>
        </is>
      </c>
      <c r="B7" s="7" t="n">
        <v>0.15</v>
      </c>
    </row>
    <row r="8">
      <c r="A8" s="4" t="inlineStr">
        <is>
          <t>Annual licence price increase</t>
        </is>
      </c>
      <c r="B8" s="7" t="n">
        <v>0.08</v>
      </c>
    </row>
    <row r="9">
      <c r="A9" s="4" t="inlineStr">
        <is>
          <t>StandScale Secure VM per year, at actual cost (average market price; typical range ₹30,000–55,000)</t>
        </is>
      </c>
      <c r="B9" s="6" t="n">
        <v>36000</v>
      </c>
    </row>
    <row r="10">
      <c r="A10" s="4" t="inlineStr">
        <is>
          <t>Exchange rate (₹ per US$) — approximate, update to today's rate</t>
        </is>
      </c>
      <c r="B10" s="8" t="n">
        <v>88</v>
      </c>
    </row>
    <row r="12">
      <c r="A12" s="3" t="inlineStr">
        <is>
          <t>Year by year</t>
        </is>
      </c>
    </row>
    <row r="13" ht="32" customHeight="1">
      <c r="A13" s="9" t="inlineStr">
        <is>
          <t>Year</t>
        </is>
      </c>
      <c r="B13" s="9" t="inlineStr">
        <is>
          <t>People on the system</t>
        </is>
      </c>
      <c r="C13" s="9" t="inlineStr">
        <is>
          <t>Per-user software (licences)</t>
        </is>
      </c>
      <c r="D13" s="9" t="inlineStr">
        <is>
          <t>StandScale (₹0 licence + Secure VM)</t>
        </is>
      </c>
      <c r="E13" s="9" t="inlineStr">
        <is>
          <t>Difference</t>
        </is>
      </c>
    </row>
    <row r="14">
      <c r="A14" s="10" t="inlineStr">
        <is>
          <t>Year 1</t>
        </is>
      </c>
      <c r="B14" s="11">
        <f>ROUND($B$5*(1+$B$7)^0,0)</f>
        <v/>
      </c>
      <c r="C14" s="12">
        <f>B14*$B$6*(1+$B$8)^0*12</f>
        <v/>
      </c>
      <c r="D14" s="12">
        <f>$B$9</f>
        <v/>
      </c>
      <c r="E14" s="12">
        <f>C14-D14</f>
        <v/>
      </c>
    </row>
    <row r="15">
      <c r="A15" s="10" t="inlineStr">
        <is>
          <t>Year 2</t>
        </is>
      </c>
      <c r="B15" s="11">
        <f>ROUND($B$5*(1+$B$7)^1,0)</f>
        <v/>
      </c>
      <c r="C15" s="12">
        <f>B15*$B$6*(1+$B$8)^1*12</f>
        <v/>
      </c>
      <c r="D15" s="12">
        <f>$B$9</f>
        <v/>
      </c>
      <c r="E15" s="12">
        <f>C15-D15</f>
        <v/>
      </c>
    </row>
    <row r="16">
      <c r="A16" s="10" t="inlineStr">
        <is>
          <t>Year 3</t>
        </is>
      </c>
      <c r="B16" s="11">
        <f>ROUND($B$5*(1+$B$7)^2,0)</f>
        <v/>
      </c>
      <c r="C16" s="12">
        <f>B16*$B$6*(1+$B$8)^2*12</f>
        <v/>
      </c>
      <c r="D16" s="12">
        <f>$B$9</f>
        <v/>
      </c>
      <c r="E16" s="12">
        <f>C16-D16</f>
        <v/>
      </c>
    </row>
    <row r="17">
      <c r="A17" s="10" t="inlineStr">
        <is>
          <t>Year 4</t>
        </is>
      </c>
      <c r="B17" s="11">
        <f>ROUND($B$5*(1+$B$7)^3,0)</f>
        <v/>
      </c>
      <c r="C17" s="12">
        <f>B17*$B$6*(1+$B$8)^3*12</f>
        <v/>
      </c>
      <c r="D17" s="12">
        <f>$B$9</f>
        <v/>
      </c>
      <c r="E17" s="12">
        <f>C17-D17</f>
        <v/>
      </c>
    </row>
    <row r="18">
      <c r="A18" s="10" t="inlineStr">
        <is>
          <t>Year 5</t>
        </is>
      </c>
      <c r="B18" s="11">
        <f>ROUND($B$5*(1+$B$7)^4,0)</f>
        <v/>
      </c>
      <c r="C18" s="12">
        <f>B18*$B$6*(1+$B$8)^4*12</f>
        <v/>
      </c>
      <c r="D18" s="12">
        <f>$B$9</f>
        <v/>
      </c>
      <c r="E18" s="12">
        <f>C18-D18</f>
        <v/>
      </c>
    </row>
    <row r="19">
      <c r="A19" s="13" t="inlineStr">
        <is>
          <t>5-year total (₹)</t>
        </is>
      </c>
      <c r="B19" s="13" t="n"/>
      <c r="C19" s="14">
        <f>SUM(C14:C18)</f>
        <v/>
      </c>
      <c r="D19" s="14">
        <f>SUM(D14:D18)</f>
        <v/>
      </c>
      <c r="E19" s="14">
        <f>SUM(E14:E18)</f>
        <v/>
      </c>
    </row>
    <row r="20">
      <c r="A20" s="15" t="inlineStr">
        <is>
          <t>5-year total (US$)</t>
        </is>
      </c>
      <c r="C20" s="16">
        <f>C19/$B$10</f>
        <v/>
      </c>
      <c r="D20" s="16">
        <f>D19/$B$10</f>
        <v/>
      </c>
      <c r="E20" s="16">
        <f>E19/$B$10</f>
        <v/>
      </c>
    </row>
    <row r="22">
      <c r="A22" t="inlineStr">
        <is>
          <t>People who can use StandScale at no extra licence cost by year 5</t>
        </is>
      </c>
      <c r="B22" s="3">
        <f>B18</f>
        <v/>
      </c>
    </row>
    <row r="24">
      <c r="A24" s="17" t="inlineStr">
        <is>
          <t>How to read this</t>
        </is>
      </c>
    </row>
    <row r="25">
      <c r="A25" s="18" t="inlineStr">
        <is>
          <t>• Per-user totals count licence fees only. StandScale totals count the Secure VM at actual cost. All amounts exclude GST.</t>
        </is>
      </c>
    </row>
    <row r="26">
      <c r="A26" s="18" t="inlineStr">
        <is>
          <t>• No price rise is assumed for the Secure VM. The plan is sized for a typical SMB; larger operations may need a bigger one.</t>
        </is>
      </c>
    </row>
    <row r="27">
      <c r="A27" s="18" t="inlineStr">
        <is>
          <t>• US$ totals are indicative only, converted at the approximate rate above. Exchange rates change daily.</t>
        </is>
      </c>
    </row>
    <row r="28">
      <c r="A28" s="18" t="inlineStr">
        <is>
          <t>• Running StandScale on your own on-premise or cloud infrastructure? Replace the Secure VM cost with your own.</t>
        </is>
      </c>
    </row>
    <row r="29">
      <c r="A29" s="18" t="inlineStr">
        <is>
          <t>• Implementation, data migration and training are quoted separately for any software, so they are left out here.</t>
        </is>
      </c>
    </row>
    <row r="30">
      <c r="A30" s="18" t="inlineStr">
        <is>
          <t>• Waggle intelligence and custom reports are optional and priced per project — you choose what to build, and when.</t>
        </is>
      </c>
    </row>
    <row r="31">
      <c r="A31" s="19" t="inlineStr">
        <is>
          <t>Want us to check these numbers against your actual setup? Book a call at standscale.com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2026-10-22T13:30:41Z</dcterms:created>
  <dcterms:modified xmlns:dcterms="http://purl.org/dc/terms/" xmlns:xsi="http://www.w3.org/2001/XMLSchema-instance" xsi:type="dcterms:W3CDTF">2026-10-22T13:30:41Z</dcterms:modified>
</cp:coreProperties>
</file>